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3 Reimbursement Unit\NursingHomes\Quality Incentive\Forms\NF\"/>
    </mc:Choice>
  </mc:AlternateContent>
  <xr:revisionPtr revIDLastSave="0" documentId="13_ncr:1_{97994E56-7A7F-439B-8344-CA4ABFE15A8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" sheetId="1" r:id="rId1"/>
  </sheets>
  <definedNames>
    <definedName name="FacName">Form!$C$47:$C$147</definedName>
    <definedName name="Query_from_HCF_DW" localSheetId="0" hidden="1">Form!$A$49:$B$134</definedName>
    <definedName name="tblFacInfoFacName">tblFacInfo[FACNAME]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8" i="1"/>
  <c r="A4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8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8" i="1"/>
  <c r="A3" i="1" l="1"/>
  <c r="E50" i="1" l="1"/>
  <c r="E51" i="1"/>
  <c r="I44" i="1"/>
  <c r="M4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HCF-DW" type="1" refreshedVersion="8" background="1" saveData="1">
    <dbPr connection="DSN=DMHF-DW-EXD;UID=edd;DBQ=EXADW;DBA=W;APA=T;EXC=F;FEN=T;QTO=T;FRC=10;FDL=10;LOB=T;RST=T;BTD=F;BNF=F;BAM=IfAllSuccessful;NUM=NLS;DPM=F;MTS=T;MDI=F;CSR=F;FWC=F;FBS=64000;TLO=O;MLD=0;ODA=F;STE=F;TSZ=8192;AST=FLOAT;LPS=8192;" command="SELECT FacName_x000d__x000a_    ,TO_NUMBER(NPI) AS  NPI_x000d__x000a_    _x000d__x000a_FROM HCFSharedTables.LTCFacV _x000d__x000a__x000d__x000a_WHERE FacStatus = 'O'_x000d__x000a__x0009_AND FacType = 'NF'_x000d__x000a_;"/>
  </connection>
</connections>
</file>

<file path=xl/sharedStrings.xml><?xml version="1.0" encoding="utf-8"?>
<sst xmlns="http://schemas.openxmlformats.org/spreadsheetml/2006/main" count="137" uniqueCount="136">
  <si>
    <t>UTAH MEDICAID NURSING FACILITY</t>
  </si>
  <si>
    <t>Item Description</t>
  </si>
  <si>
    <t>Category</t>
  </si>
  <si>
    <t>Category Description</t>
  </si>
  <si>
    <t>Facility Name</t>
  </si>
  <si>
    <t>Purchase Amount</t>
  </si>
  <si>
    <t>Amount Claimed</t>
  </si>
  <si>
    <t>Quality Improvement Incentive (2) Reporting</t>
  </si>
  <si>
    <t>HVAC</t>
  </si>
  <si>
    <t>Method</t>
  </si>
  <si>
    <t>#</t>
  </si>
  <si>
    <t>Description</t>
  </si>
  <si>
    <t>Other</t>
  </si>
  <si>
    <t># of Facilities</t>
  </si>
  <si>
    <t>Check Date</t>
  </si>
  <si>
    <t>Invoice #</t>
  </si>
  <si>
    <t>Check #</t>
  </si>
  <si>
    <t>Outcome-Proven Awards</t>
  </si>
  <si>
    <t>Worker Immunization</t>
  </si>
  <si>
    <t>Patient Dignity</t>
  </si>
  <si>
    <t>Educating Staff</t>
  </si>
  <si>
    <t>Clinical Software/Hardware</t>
  </si>
  <si>
    <t># of Beds/Facility</t>
  </si>
  <si>
    <t># of Employees/Facility</t>
  </si>
  <si>
    <t>Canyonlands Care Center</t>
  </si>
  <si>
    <t>Cedar Health and Rehabilitation</t>
  </si>
  <si>
    <t>Stonehenge of Cedar City</t>
  </si>
  <si>
    <t>Midtown Manor</t>
  </si>
  <si>
    <t>Rocky Mountain Care - Cottage Vine</t>
  </si>
  <si>
    <t>Sandy Health and Rehab</t>
  </si>
  <si>
    <t>Little Cottonwood Rehab</t>
  </si>
  <si>
    <t>Meadow Brook Rehab and Nurs</t>
  </si>
  <si>
    <t>Millcreek Rehab and Nursing</t>
  </si>
  <si>
    <t>Pine Creek Rehab and Nurs</t>
  </si>
  <si>
    <t>Rocky Mountain Care - Hunter Hollow</t>
  </si>
  <si>
    <t>Life Care Center of SLC</t>
  </si>
  <si>
    <t>City Creek Post Acute</t>
  </si>
  <si>
    <t>Copper Ridge Health Care</t>
  </si>
  <si>
    <t>Draper Rehabilitation and Care Center</t>
  </si>
  <si>
    <t>Holladay Healthcare Center</t>
  </si>
  <si>
    <t>Paramount Health and Rehabilitation</t>
  </si>
  <si>
    <t>St Joseph Villa</t>
  </si>
  <si>
    <t>Alpine Meadow Rehabilitation and Nursing</t>
  </si>
  <si>
    <t>Cascades at Riverwalk</t>
  </si>
  <si>
    <t>Rocky Mountain Care - Riverton</t>
  </si>
  <si>
    <t>Highland Care Center</t>
  </si>
  <si>
    <t>Four Corners Regional Care</t>
  </si>
  <si>
    <t>Mission at Maple Springs</t>
  </si>
  <si>
    <t>Stonehenge of Richfield</t>
  </si>
  <si>
    <t>Uintah Care Center</t>
  </si>
  <si>
    <t>Spanish Fork Rehab and Nurse</t>
  </si>
  <si>
    <t>Orem Rehabilitation and Nursing Center</t>
  </si>
  <si>
    <t>Provo Rehabilitation and Nursing</t>
  </si>
  <si>
    <t>Cascades at Orchard Park</t>
  </si>
  <si>
    <t>Stonehenge of American Fork</t>
  </si>
  <si>
    <t>Stonehenge of Springville</t>
  </si>
  <si>
    <t>Parkway Health Center</t>
  </si>
  <si>
    <t>Pointe Meadows Health and Rehabilitation</t>
  </si>
  <si>
    <t>Rocky Mountain Care - The Lodge</t>
  </si>
  <si>
    <t>Red Cliffs Health and Rehab</t>
  </si>
  <si>
    <t>Coral Desert Rehab and Care</t>
  </si>
  <si>
    <t>Bella Terra St George</t>
  </si>
  <si>
    <t>Hurricane Health and Rehabilitation</t>
  </si>
  <si>
    <t>St George Rehabilitation</t>
  </si>
  <si>
    <t>Seasons Health and Rehabilitation</t>
  </si>
  <si>
    <t>Mountain View Hlth Srvcs</t>
  </si>
  <si>
    <t>Lomond Peak Nurs Rehab</t>
  </si>
  <si>
    <t>South Ogden Post Acute</t>
  </si>
  <si>
    <t>Mt Ogden Health and Rehabilitation</t>
  </si>
  <si>
    <t>Crestwood Rehabilitation and Nursing</t>
  </si>
  <si>
    <t>Harrison Pointe Healthcare and Rehabilitation</t>
  </si>
  <si>
    <t>Heritage Park Healthcare and Rehabilitation</t>
  </si>
  <si>
    <t>Stonehenge of Ogden</t>
  </si>
  <si>
    <t>Sunshine Terrace Found</t>
  </si>
  <si>
    <t>Rocky Mountain Care - Logan</t>
  </si>
  <si>
    <t>Parkdale Health Rehab</t>
  </si>
  <si>
    <t>Pinnacle Nursing and Rehabilitation Center</t>
  </si>
  <si>
    <t>Life Care Center Bntfl</t>
  </si>
  <si>
    <t>Rocky Mountain Care - Clearfield</t>
  </si>
  <si>
    <t>South Davis Specialty Care</t>
  </si>
  <si>
    <t>Uintah Basin Rehabilitation and Senior Villa</t>
  </si>
  <si>
    <t>Emery County Care and Rehab Center</t>
  </si>
  <si>
    <t>Garfield County Nursing Home</t>
  </si>
  <si>
    <t>Reimbursed in Prior Year</t>
  </si>
  <si>
    <t>QII 2(i)</t>
  </si>
  <si>
    <t>QII 2(ii)</t>
  </si>
  <si>
    <t>QII 2(iii)</t>
  </si>
  <si>
    <t>QII 2(iv)</t>
  </si>
  <si>
    <t>QII 2(v)</t>
  </si>
  <si>
    <t>QII 2(vi)</t>
  </si>
  <si>
    <t>QII 2(vii)</t>
  </si>
  <si>
    <t>QII 2(viii)</t>
  </si>
  <si>
    <t>QII 2(ix)</t>
  </si>
  <si>
    <t>QII 2(x)</t>
  </si>
  <si>
    <t>QII 2(xi)</t>
  </si>
  <si>
    <t>QII 2(xii)</t>
  </si>
  <si>
    <t>Nurse Call</t>
  </si>
  <si>
    <t>Patient Lift</t>
  </si>
  <si>
    <t>Bathing</t>
  </si>
  <si>
    <t>Patient Life Enhancement</t>
  </si>
  <si>
    <t>Van</t>
  </si>
  <si>
    <t>Dining Enhancement</t>
  </si>
  <si>
    <t>Reduction %</t>
  </si>
  <si>
    <t>https://medicaid.utah.gov/stplan/longtermcarenfqi/</t>
  </si>
  <si>
    <t>FACNAME</t>
  </si>
  <si>
    <t>Rocky Mountain Care - Willow Springs</t>
  </si>
  <si>
    <t>The Terrace at Mt Ogden</t>
  </si>
  <si>
    <t>Email:</t>
  </si>
  <si>
    <t>Qii Period</t>
  </si>
  <si>
    <t>Avalon Care Center VA Ogden</t>
  </si>
  <si>
    <t>Neurorestorative</t>
  </si>
  <si>
    <t>Meadow Peak Rehabilitation</t>
  </si>
  <si>
    <t>Maple Ridge Rehabilitation and Nursing</t>
  </si>
  <si>
    <t>Spring Creek Healthcare Center</t>
  </si>
  <si>
    <t>Mt Olympus Rehab Center</t>
  </si>
  <si>
    <t>Info:</t>
  </si>
  <si>
    <t>Mission Alpine Rehab Center</t>
  </si>
  <si>
    <t>Mission Community Living Rehab</t>
  </si>
  <si>
    <t>qii@utah.gov</t>
  </si>
  <si>
    <t>NPI</t>
  </si>
  <si>
    <t>Sandstone Bountiful</t>
  </si>
  <si>
    <t>Sandstone North Park</t>
  </si>
  <si>
    <t>Avalon VA Southern Utah Ivans</t>
  </si>
  <si>
    <t>Avalon VA Central Utah Payson</t>
  </si>
  <si>
    <t>Sandstone Nephi</t>
  </si>
  <si>
    <t>Sandstone South Lake</t>
  </si>
  <si>
    <t>Sandstone Brigham City</t>
  </si>
  <si>
    <t>Sandstone Taylorsville</t>
  </si>
  <si>
    <t>Sandstone American Fork</t>
  </si>
  <si>
    <t>Sandstone Canyon Rim</t>
  </si>
  <si>
    <t>Sandstone Pioneer Trail</t>
  </si>
  <si>
    <t>Sandstone Richfield</t>
  </si>
  <si>
    <t>Millard County Care Center</t>
  </si>
  <si>
    <t>Sandstone Holladay</t>
  </si>
  <si>
    <t>Sandstone Millcreek</t>
  </si>
  <si>
    <t>Avalon VA Utah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</si>
</sst>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8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3" applyFont="1"/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4" borderId="1" xfId="0" applyFont="1" applyFill="1" applyBorder="1" applyAlignment="1">
      <alignment vertical="center"/>
    </xf>
    <xf numFmtId="49" fontId="9" fillId="0" borderId="1" xfId="0" applyNumberFormat="1" applyFont="1" applyBorder="1" applyAlignment="1" applyProtection="1">
      <alignment vertical="center" shrinkToFit="1"/>
      <protection locked="0"/>
    </xf>
    <xf numFmtId="14" fontId="9" fillId="0" borderId="1" xfId="0" applyNumberFormat="1" applyFont="1" applyBorder="1" applyAlignment="1" applyProtection="1">
      <alignment vertical="center" shrinkToFit="1"/>
      <protection locked="0"/>
    </xf>
    <xf numFmtId="44" fontId="9" fillId="0" borderId="1" xfId="1" applyFont="1" applyBorder="1" applyAlignment="1" applyProtection="1">
      <alignment vertical="center" shrinkToFit="1"/>
      <protection locked="0"/>
    </xf>
    <xf numFmtId="9" fontId="9" fillId="0" borderId="1" xfId="2" applyFont="1" applyBorder="1" applyAlignment="1" applyProtection="1">
      <alignment vertical="center" shrinkToFit="1"/>
      <protection locked="0"/>
    </xf>
    <xf numFmtId="9" fontId="9" fillId="0" borderId="1" xfId="0" applyNumberFormat="1" applyFont="1" applyBorder="1" applyAlignment="1" applyProtection="1">
      <alignment vertical="center" shrinkToFit="1"/>
      <protection locked="0"/>
    </xf>
    <xf numFmtId="44" fontId="9" fillId="4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4" fontId="10" fillId="0" borderId="2" xfId="1" applyFont="1" applyBorder="1" applyAlignment="1">
      <alignment vertical="center"/>
    </xf>
    <xf numFmtId="0" fontId="14" fillId="0" borderId="0" xfId="0" applyFont="1"/>
    <xf numFmtId="14" fontId="6" fillId="0" borderId="0" xfId="0" applyNumberFormat="1" applyFont="1"/>
    <xf numFmtId="0" fontId="15" fillId="0" borderId="0" xfId="3" applyFont="1"/>
    <xf numFmtId="0" fontId="0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3" builtinId="8" customBuiltin="1"/>
    <cellStyle name="Normal" xfId="0" builtinId="0" customBuiltin="1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HCF-DW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7">
    <queryTableFields count="2">
      <queryTableField id="2" name="FacName" tableColumnId="2"/>
      <queryTableField id="6" name="NPI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FacInfo" displayName="tblFacInfo" ref="A49:B134" tableType="queryTable" totalsRowShown="0" headerRowDxfId="3" dataDxfId="2">
  <sortState xmlns:xlrd2="http://schemas.microsoft.com/office/spreadsheetml/2017/richdata2" ref="A50:B134">
    <sortCondition ref="A124:A134"/>
  </sortState>
  <tableColumns count="2">
    <tableColumn id="2" xr3:uid="{00000000-0010-0000-0000-000002000000}" uniqueName="2" name="FACNAME" queryTableFieldId="2" dataDxfId="1"/>
    <tableColumn id="1" xr3:uid="{CE197167-8F61-4E6E-8B8D-162DB6D94EB8}" uniqueName="1" name="NPI" queryTableFieldId="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dicaid.utah.gov/stplan/longtermcarenfqi/" TargetMode="External"/><Relationship Id="rId1" Type="http://schemas.openxmlformats.org/officeDocument/2006/relationships/hyperlink" Target="mailto:qii@utah.go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6"/>
  <sheetViews>
    <sheetView showGridLines="0" tabSelected="1" workbookViewId="0">
      <pane ySplit="7" topLeftCell="A8" activePane="bottomLeft" state="frozen"/>
      <selection pane="bottomLeft" activeCell="C12" sqref="C12"/>
    </sheetView>
  </sheetViews>
  <sheetFormatPr defaultRowHeight="15" outlineLevelRow="1" x14ac:dyDescent="0.25"/>
  <cols>
    <col min="1" max="1" width="42.5703125" bestFit="1" customWidth="1"/>
    <col min="2" max="2" width="12.42578125" bestFit="1" customWidth="1"/>
    <col min="3" max="3" width="27.5703125" customWidth="1"/>
    <col min="4" max="4" width="10" customWidth="1"/>
    <col min="5" max="6" width="11.28515625" customWidth="1"/>
    <col min="7" max="7" width="10.7109375" customWidth="1"/>
    <col min="8" max="8" width="29.42578125" customWidth="1"/>
    <col min="9" max="9" width="15.140625" customWidth="1"/>
    <col min="10" max="10" width="12.7109375" bestFit="1" customWidth="1"/>
    <col min="11" max="11" width="11.28515625" customWidth="1"/>
    <col min="12" max="12" width="15.42578125" hidden="1" customWidth="1"/>
    <col min="13" max="13" width="13.28515625" bestFit="1" customWidth="1"/>
    <col min="14" max="14" width="12.7109375" bestFit="1" customWidth="1"/>
    <col min="15" max="15" width="15.28515625" customWidth="1"/>
    <col min="16" max="16" width="17.42578125" customWidth="1"/>
    <col min="17" max="17" width="13.140625" bestFit="1" customWidth="1"/>
  </cols>
  <sheetData>
    <row r="1" spans="1:14" ht="18.75" x14ac:dyDescent="0.3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3" t="s">
        <v>7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8.75" x14ac:dyDescent="0.3">
      <c r="A3" s="3" t="str">
        <f ca="1">"State Fiscal Year "&amp;IF(MONTH(NOW())&gt;6,YEAR(NOW())+1,YEAR(NOW()))</f>
        <v>State Fiscal Year 2024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3.25" x14ac:dyDescent="0.35">
      <c r="A4" s="9" t="s">
        <v>107</v>
      </c>
      <c r="B4" s="25" t="s">
        <v>118</v>
      </c>
    </row>
    <row r="5" spans="1:14" x14ac:dyDescent="0.25">
      <c r="A5" s="10" t="s">
        <v>115</v>
      </c>
      <c r="B5" s="11" t="s">
        <v>103</v>
      </c>
    </row>
    <row r="6" spans="1:14" x14ac:dyDescent="0.25">
      <c r="A6" s="2"/>
    </row>
    <row r="7" spans="1:14" ht="31.5" customHeight="1" x14ac:dyDescent="0.25">
      <c r="A7" s="12" t="s">
        <v>4</v>
      </c>
      <c r="B7" s="12" t="s">
        <v>119</v>
      </c>
      <c r="C7" s="12" t="s">
        <v>3</v>
      </c>
      <c r="D7" s="12" t="s">
        <v>2</v>
      </c>
      <c r="E7" s="12" t="s">
        <v>15</v>
      </c>
      <c r="F7" s="12" t="s">
        <v>16</v>
      </c>
      <c r="G7" s="12" t="s">
        <v>14</v>
      </c>
      <c r="H7" s="12" t="s">
        <v>1</v>
      </c>
      <c r="I7" s="12" t="s">
        <v>5</v>
      </c>
      <c r="J7" s="12" t="s">
        <v>102</v>
      </c>
      <c r="K7" s="12" t="s">
        <v>9</v>
      </c>
      <c r="L7" s="12" t="s">
        <v>83</v>
      </c>
      <c r="M7" s="12" t="s">
        <v>6</v>
      </c>
    </row>
    <row r="8" spans="1:14" ht="21" customHeight="1" x14ac:dyDescent="0.25">
      <c r="A8" s="13"/>
      <c r="B8" s="14" t="str">
        <f>IF(ISBLANK(A8),"",_xlfn.XLOOKUP(A8,tblFacInfo[FACNAME],tblFacInfo[NPI]))</f>
        <v/>
      </c>
      <c r="C8" s="13"/>
      <c r="D8" s="14" t="str">
        <f>+IFERROR(INDEX($G$50:$G$61,MATCH(C8,$H$50:$H$61,0)),"")</f>
        <v/>
      </c>
      <c r="E8" s="15"/>
      <c r="F8" s="15"/>
      <c r="G8" s="16"/>
      <c r="H8" s="13"/>
      <c r="I8" s="17"/>
      <c r="J8" s="18"/>
      <c r="K8" s="19"/>
      <c r="L8" s="17"/>
      <c r="M8" s="20">
        <f>IF(J8&lt;&gt;"",(I8*(1-J8))-L8,I8-L8)</f>
        <v>0</v>
      </c>
    </row>
    <row r="9" spans="1:14" ht="21" customHeight="1" x14ac:dyDescent="0.25">
      <c r="A9" s="13"/>
      <c r="B9" s="14" t="str">
        <f>IF(ISBLANK(A9),"",_xlfn.XLOOKUP(A9,tblFacInfo[FACNAME],tblFacInfo[NPI]))</f>
        <v/>
      </c>
      <c r="C9" s="13"/>
      <c r="D9" s="14" t="str">
        <f>+IFERROR(INDEX($G$50:$G$61,MATCH(C9,$H$50:$H$61,0)),"")</f>
        <v/>
      </c>
      <c r="E9" s="15"/>
      <c r="F9" s="15"/>
      <c r="G9" s="16"/>
      <c r="H9" s="13"/>
      <c r="I9" s="17"/>
      <c r="J9" s="18"/>
      <c r="K9" s="19"/>
      <c r="L9" s="17"/>
      <c r="M9" s="20">
        <f t="shared" ref="M9:M43" si="0">IF(J9&lt;&gt;"",(I9*(1-J9))-L9,I9-L9)</f>
        <v>0</v>
      </c>
    </row>
    <row r="10" spans="1:14" ht="21" customHeight="1" x14ac:dyDescent="0.25">
      <c r="A10" s="13"/>
      <c r="B10" s="14" t="str">
        <f>IF(ISBLANK(A10),"",_xlfn.XLOOKUP(A10,tblFacInfo[FACNAME],tblFacInfo[NPI]))</f>
        <v/>
      </c>
      <c r="C10" s="13"/>
      <c r="D10" s="14" t="str">
        <f>+IFERROR(INDEX($G$50:$G$61,MATCH(C10,$H$50:$H$61,0)),"")</f>
        <v/>
      </c>
      <c r="E10" s="15"/>
      <c r="F10" s="15"/>
      <c r="G10" s="16"/>
      <c r="H10" s="13"/>
      <c r="I10" s="17"/>
      <c r="J10" s="18"/>
      <c r="K10" s="19"/>
      <c r="L10" s="17"/>
      <c r="M10" s="20">
        <f t="shared" si="0"/>
        <v>0</v>
      </c>
    </row>
    <row r="11" spans="1:14" ht="21" customHeight="1" x14ac:dyDescent="0.25">
      <c r="A11" s="13"/>
      <c r="B11" s="14" t="str">
        <f>IF(ISBLANK(A11),"",_xlfn.XLOOKUP(A11,tblFacInfo[FACNAME],tblFacInfo[NPI]))</f>
        <v/>
      </c>
      <c r="C11" s="13"/>
      <c r="D11" s="14" t="str">
        <f>+IFERROR(INDEX($G$50:$G$61,MATCH(C11,$H$50:$H$61,0)),"")</f>
        <v/>
      </c>
      <c r="E11" s="15"/>
      <c r="F11" s="15"/>
      <c r="G11" s="16"/>
      <c r="H11" s="13"/>
      <c r="I11" s="17"/>
      <c r="J11" s="18"/>
      <c r="K11" s="19"/>
      <c r="L11" s="17"/>
      <c r="M11" s="20">
        <f t="shared" si="0"/>
        <v>0</v>
      </c>
    </row>
    <row r="12" spans="1:14" ht="21" customHeight="1" x14ac:dyDescent="0.25">
      <c r="A12" s="13"/>
      <c r="B12" s="14" t="str">
        <f>IF(ISBLANK(A12),"",_xlfn.XLOOKUP(A12,tblFacInfo[FACNAME],tblFacInfo[NPI]))</f>
        <v/>
      </c>
      <c r="C12" s="13"/>
      <c r="D12" s="14" t="str">
        <f>+IFERROR(INDEX($G$50:$G$61,MATCH(C12,$H$50:$H$61,0)),"")</f>
        <v/>
      </c>
      <c r="E12" s="15"/>
      <c r="F12" s="15"/>
      <c r="G12" s="16"/>
      <c r="H12" s="13"/>
      <c r="I12" s="17"/>
      <c r="J12" s="18"/>
      <c r="K12" s="19"/>
      <c r="L12" s="17"/>
      <c r="M12" s="20">
        <f t="shared" si="0"/>
        <v>0</v>
      </c>
    </row>
    <row r="13" spans="1:14" ht="21" customHeight="1" x14ac:dyDescent="0.25">
      <c r="A13" s="13"/>
      <c r="B13" s="14" t="str">
        <f>IF(ISBLANK(A13),"",_xlfn.XLOOKUP(A13,tblFacInfo[FACNAME],tblFacInfo[NPI]))</f>
        <v/>
      </c>
      <c r="C13" s="13"/>
      <c r="D13" s="14" t="str">
        <f>+IFERROR(INDEX($G$50:$G$61,MATCH(C13,$H$50:$H$61,0)),"")</f>
        <v/>
      </c>
      <c r="E13" s="15"/>
      <c r="F13" s="15"/>
      <c r="G13" s="16"/>
      <c r="H13" s="13"/>
      <c r="I13" s="17"/>
      <c r="J13" s="18"/>
      <c r="K13" s="19"/>
      <c r="L13" s="17"/>
      <c r="M13" s="20">
        <f t="shared" si="0"/>
        <v>0</v>
      </c>
    </row>
    <row r="14" spans="1:14" ht="21" customHeight="1" x14ac:dyDescent="0.25">
      <c r="A14" s="13"/>
      <c r="B14" s="14" t="str">
        <f>IF(ISBLANK(A14),"",_xlfn.XLOOKUP(A14,tblFacInfo[FACNAME],tblFacInfo[NPI]))</f>
        <v/>
      </c>
      <c r="C14" s="13"/>
      <c r="D14" s="14" t="str">
        <f>+IFERROR(INDEX($G$50:$G$61,MATCH(C14,$H$50:$H$61,0)),"")</f>
        <v/>
      </c>
      <c r="E14" s="15"/>
      <c r="F14" s="15"/>
      <c r="G14" s="16"/>
      <c r="H14" s="13"/>
      <c r="I14" s="17"/>
      <c r="J14" s="18"/>
      <c r="K14" s="19"/>
      <c r="L14" s="17"/>
      <c r="M14" s="20">
        <f t="shared" si="0"/>
        <v>0</v>
      </c>
    </row>
    <row r="15" spans="1:14" ht="21" customHeight="1" x14ac:dyDescent="0.25">
      <c r="A15" s="13"/>
      <c r="B15" s="14" t="str">
        <f>IF(ISBLANK(A15),"",_xlfn.XLOOKUP(A15,tblFacInfo[FACNAME],tblFacInfo[NPI]))</f>
        <v/>
      </c>
      <c r="C15" s="13"/>
      <c r="D15" s="14" t="str">
        <f>+IFERROR(INDEX($G$50:$G$61,MATCH(C15,$H$50:$H$61,0)),"")</f>
        <v/>
      </c>
      <c r="E15" s="15"/>
      <c r="F15" s="15"/>
      <c r="G15" s="16"/>
      <c r="H15" s="13"/>
      <c r="I15" s="17"/>
      <c r="J15" s="18"/>
      <c r="K15" s="19"/>
      <c r="L15" s="17"/>
      <c r="M15" s="20">
        <f t="shared" si="0"/>
        <v>0</v>
      </c>
    </row>
    <row r="16" spans="1:14" ht="21" customHeight="1" x14ac:dyDescent="0.25">
      <c r="A16" s="13"/>
      <c r="B16" s="14" t="str">
        <f>IF(ISBLANK(A16),"",_xlfn.XLOOKUP(A16,tblFacInfo[FACNAME],tblFacInfo[NPI]))</f>
        <v/>
      </c>
      <c r="C16" s="13"/>
      <c r="D16" s="14" t="str">
        <f>+IFERROR(INDEX($G$50:$G$61,MATCH(C16,$H$50:$H$61,0)),"")</f>
        <v/>
      </c>
      <c r="E16" s="15"/>
      <c r="F16" s="15"/>
      <c r="G16" s="16"/>
      <c r="H16" s="13"/>
      <c r="I16" s="17"/>
      <c r="J16" s="18"/>
      <c r="K16" s="19"/>
      <c r="L16" s="17"/>
      <c r="M16" s="20">
        <f t="shared" si="0"/>
        <v>0</v>
      </c>
    </row>
    <row r="17" spans="1:13" ht="21" customHeight="1" x14ac:dyDescent="0.25">
      <c r="A17" s="13"/>
      <c r="B17" s="14" t="str">
        <f>IF(ISBLANK(A17),"",_xlfn.XLOOKUP(A17,tblFacInfo[FACNAME],tblFacInfo[NPI]))</f>
        <v/>
      </c>
      <c r="C17" s="13"/>
      <c r="D17" s="14" t="str">
        <f>+IFERROR(INDEX($G$50:$G$61,MATCH(C17,$H$50:$H$61,0)),"")</f>
        <v/>
      </c>
      <c r="E17" s="15"/>
      <c r="F17" s="15"/>
      <c r="G17" s="16"/>
      <c r="H17" s="13"/>
      <c r="I17" s="17"/>
      <c r="J17" s="18"/>
      <c r="K17" s="19"/>
      <c r="L17" s="17"/>
      <c r="M17" s="20">
        <f t="shared" si="0"/>
        <v>0</v>
      </c>
    </row>
    <row r="18" spans="1:13" ht="20.100000000000001" customHeight="1" x14ac:dyDescent="0.25">
      <c r="A18" s="13"/>
      <c r="B18" s="14" t="str">
        <f>IF(ISBLANK(A18),"",_xlfn.XLOOKUP(A18,tblFacInfo[FACNAME],tblFacInfo[NPI]))</f>
        <v/>
      </c>
      <c r="C18" s="13"/>
      <c r="D18" s="14" t="str">
        <f>+IFERROR(INDEX($G$50:$G$61,MATCH(C18,$H$50:$H$61,0)),"")</f>
        <v/>
      </c>
      <c r="E18" s="15"/>
      <c r="F18" s="15"/>
      <c r="G18" s="16"/>
      <c r="H18" s="13"/>
      <c r="I18" s="17"/>
      <c r="J18" s="18"/>
      <c r="K18" s="19"/>
      <c r="L18" s="17"/>
      <c r="M18" s="20">
        <f t="shared" si="0"/>
        <v>0</v>
      </c>
    </row>
    <row r="19" spans="1:13" ht="20.100000000000001" customHeight="1" x14ac:dyDescent="0.25">
      <c r="A19" s="13"/>
      <c r="B19" s="14" t="str">
        <f>IF(ISBLANK(A19),"",_xlfn.XLOOKUP(A19,tblFacInfo[FACNAME],tblFacInfo[NPI]))</f>
        <v/>
      </c>
      <c r="C19" s="13"/>
      <c r="D19" s="14" t="str">
        <f>+IFERROR(INDEX($G$50:$G$61,MATCH(C19,$H$50:$H$61,0)),"")</f>
        <v/>
      </c>
      <c r="E19" s="15"/>
      <c r="F19" s="15"/>
      <c r="G19" s="16"/>
      <c r="H19" s="13"/>
      <c r="I19" s="17"/>
      <c r="J19" s="18"/>
      <c r="K19" s="19"/>
      <c r="L19" s="17"/>
      <c r="M19" s="20">
        <f t="shared" si="0"/>
        <v>0</v>
      </c>
    </row>
    <row r="20" spans="1:13" ht="20.100000000000001" customHeight="1" x14ac:dyDescent="0.25">
      <c r="A20" s="13"/>
      <c r="B20" s="14" t="str">
        <f>IF(ISBLANK(A20),"",_xlfn.XLOOKUP(A20,tblFacInfo[FACNAME],tblFacInfo[NPI]))</f>
        <v/>
      </c>
      <c r="C20" s="13"/>
      <c r="D20" s="14" t="str">
        <f>+IFERROR(INDEX($G$50:$G$61,MATCH(C20,$H$50:$H$61,0)),"")</f>
        <v/>
      </c>
      <c r="E20" s="15"/>
      <c r="F20" s="15"/>
      <c r="G20" s="16"/>
      <c r="H20" s="13"/>
      <c r="I20" s="17"/>
      <c r="J20" s="18"/>
      <c r="K20" s="19"/>
      <c r="L20" s="17"/>
      <c r="M20" s="20">
        <f t="shared" si="0"/>
        <v>0</v>
      </c>
    </row>
    <row r="21" spans="1:13" ht="20.100000000000001" customHeight="1" x14ac:dyDescent="0.25">
      <c r="A21" s="13"/>
      <c r="B21" s="14" t="str">
        <f>IF(ISBLANK(A21),"",_xlfn.XLOOKUP(A21,tblFacInfo[FACNAME],tblFacInfo[NPI]))</f>
        <v/>
      </c>
      <c r="C21" s="13"/>
      <c r="D21" s="14" t="str">
        <f>+IFERROR(INDEX($G$50:$G$61,MATCH(C21,$H$50:$H$61,0)),"")</f>
        <v/>
      </c>
      <c r="E21" s="15"/>
      <c r="F21" s="15"/>
      <c r="G21" s="16"/>
      <c r="H21" s="13"/>
      <c r="I21" s="17"/>
      <c r="J21" s="18"/>
      <c r="K21" s="19"/>
      <c r="L21" s="17"/>
      <c r="M21" s="20">
        <f t="shared" si="0"/>
        <v>0</v>
      </c>
    </row>
    <row r="22" spans="1:13" ht="20.100000000000001" customHeight="1" x14ac:dyDescent="0.25">
      <c r="A22" s="13"/>
      <c r="B22" s="14" t="str">
        <f>IF(ISBLANK(A22),"",_xlfn.XLOOKUP(A22,tblFacInfo[FACNAME],tblFacInfo[NPI]))</f>
        <v/>
      </c>
      <c r="C22" s="13"/>
      <c r="D22" s="14" t="str">
        <f>+IFERROR(INDEX($G$50:$G$61,MATCH(C22,$H$50:$H$61,0)),"")</f>
        <v/>
      </c>
      <c r="E22" s="15"/>
      <c r="F22" s="15"/>
      <c r="G22" s="16"/>
      <c r="H22" s="13"/>
      <c r="I22" s="17"/>
      <c r="J22" s="18"/>
      <c r="K22" s="19"/>
      <c r="L22" s="17"/>
      <c r="M22" s="20">
        <f t="shared" si="0"/>
        <v>0</v>
      </c>
    </row>
    <row r="23" spans="1:13" ht="20.100000000000001" customHeight="1" x14ac:dyDescent="0.25">
      <c r="A23" s="13"/>
      <c r="B23" s="14" t="str">
        <f>IF(ISBLANK(A23),"",_xlfn.XLOOKUP(A23,tblFacInfo[FACNAME],tblFacInfo[NPI]))</f>
        <v/>
      </c>
      <c r="C23" s="13"/>
      <c r="D23" s="14" t="str">
        <f>+IFERROR(INDEX($G$50:$G$61,MATCH(C23,$H$50:$H$61,0)),"")</f>
        <v/>
      </c>
      <c r="E23" s="15"/>
      <c r="F23" s="15"/>
      <c r="G23" s="16"/>
      <c r="H23" s="13"/>
      <c r="I23" s="17"/>
      <c r="J23" s="18"/>
      <c r="K23" s="19"/>
      <c r="L23" s="17"/>
      <c r="M23" s="20">
        <f t="shared" si="0"/>
        <v>0</v>
      </c>
    </row>
    <row r="24" spans="1:13" ht="20.100000000000001" customHeight="1" x14ac:dyDescent="0.25">
      <c r="A24" s="13"/>
      <c r="B24" s="14" t="str">
        <f>IF(ISBLANK(A24),"",_xlfn.XLOOKUP(A24,tblFacInfo[FACNAME],tblFacInfo[NPI]))</f>
        <v/>
      </c>
      <c r="C24" s="13"/>
      <c r="D24" s="14" t="str">
        <f>+IFERROR(INDEX($G$50:$G$61,MATCH(C24,$H$50:$H$61,0)),"")</f>
        <v/>
      </c>
      <c r="E24" s="15"/>
      <c r="F24" s="15"/>
      <c r="G24" s="16"/>
      <c r="H24" s="13"/>
      <c r="I24" s="17"/>
      <c r="J24" s="18"/>
      <c r="K24" s="19"/>
      <c r="L24" s="17"/>
      <c r="M24" s="20">
        <f t="shared" si="0"/>
        <v>0</v>
      </c>
    </row>
    <row r="25" spans="1:13" ht="20.100000000000001" customHeight="1" x14ac:dyDescent="0.25">
      <c r="A25" s="13"/>
      <c r="B25" s="14" t="str">
        <f>IF(ISBLANK(A25),"",_xlfn.XLOOKUP(A25,tblFacInfo[FACNAME],tblFacInfo[NPI]))</f>
        <v/>
      </c>
      <c r="C25" s="13"/>
      <c r="D25" s="14" t="str">
        <f>+IFERROR(INDEX($G$50:$G$61,MATCH(C25,$H$50:$H$61,0)),"")</f>
        <v/>
      </c>
      <c r="E25" s="15"/>
      <c r="F25" s="15"/>
      <c r="G25" s="16"/>
      <c r="H25" s="13"/>
      <c r="I25" s="17"/>
      <c r="J25" s="18"/>
      <c r="K25" s="19"/>
      <c r="L25" s="17"/>
      <c r="M25" s="20">
        <f t="shared" si="0"/>
        <v>0</v>
      </c>
    </row>
    <row r="26" spans="1:13" ht="20.100000000000001" customHeight="1" x14ac:dyDescent="0.25">
      <c r="A26" s="13"/>
      <c r="B26" s="14" t="str">
        <f>IF(ISBLANK(A26),"",_xlfn.XLOOKUP(A26,tblFacInfo[FACNAME],tblFacInfo[NPI]))</f>
        <v/>
      </c>
      <c r="C26" s="13"/>
      <c r="D26" s="14" t="str">
        <f>+IFERROR(INDEX($G$50:$G$61,MATCH(C26,$H$50:$H$61,0)),"")</f>
        <v/>
      </c>
      <c r="E26" s="15"/>
      <c r="F26" s="15"/>
      <c r="G26" s="16"/>
      <c r="H26" s="13"/>
      <c r="I26" s="17"/>
      <c r="J26" s="18"/>
      <c r="K26" s="19"/>
      <c r="L26" s="17"/>
      <c r="M26" s="20">
        <f t="shared" si="0"/>
        <v>0</v>
      </c>
    </row>
    <row r="27" spans="1:13" ht="20.100000000000001" customHeight="1" x14ac:dyDescent="0.25">
      <c r="A27" s="13"/>
      <c r="B27" s="14" t="str">
        <f>IF(ISBLANK(A27),"",_xlfn.XLOOKUP(A27,tblFacInfo[FACNAME],tblFacInfo[NPI]))</f>
        <v/>
      </c>
      <c r="C27" s="13"/>
      <c r="D27" s="14" t="str">
        <f>+IFERROR(INDEX($G$50:$G$61,MATCH(C27,$H$50:$H$61,0)),"")</f>
        <v/>
      </c>
      <c r="E27" s="15"/>
      <c r="F27" s="15"/>
      <c r="G27" s="16"/>
      <c r="H27" s="13"/>
      <c r="I27" s="17"/>
      <c r="J27" s="18"/>
      <c r="K27" s="19"/>
      <c r="L27" s="17"/>
      <c r="M27" s="20">
        <f t="shared" si="0"/>
        <v>0</v>
      </c>
    </row>
    <row r="28" spans="1:13" ht="20.100000000000001" customHeight="1" x14ac:dyDescent="0.25">
      <c r="A28" s="13"/>
      <c r="B28" s="14" t="str">
        <f>IF(ISBLANK(A28),"",_xlfn.XLOOKUP(A28,tblFacInfo[FACNAME],tblFacInfo[NPI]))</f>
        <v/>
      </c>
      <c r="C28" s="13"/>
      <c r="D28" s="14" t="str">
        <f>+IFERROR(INDEX($G$50:$G$61,MATCH(C28,$H$50:$H$61,0)),"")</f>
        <v/>
      </c>
      <c r="E28" s="15"/>
      <c r="F28" s="15"/>
      <c r="G28" s="16"/>
      <c r="H28" s="13"/>
      <c r="I28" s="17"/>
      <c r="J28" s="18"/>
      <c r="K28" s="19"/>
      <c r="L28" s="17"/>
      <c r="M28" s="20">
        <f t="shared" si="0"/>
        <v>0</v>
      </c>
    </row>
    <row r="29" spans="1:13" ht="20.100000000000001" customHeight="1" x14ac:dyDescent="0.25">
      <c r="A29" s="13"/>
      <c r="B29" s="14" t="str">
        <f>IF(ISBLANK(A29),"",_xlfn.XLOOKUP(A29,tblFacInfo[FACNAME],tblFacInfo[NPI]))</f>
        <v/>
      </c>
      <c r="C29" s="13"/>
      <c r="D29" s="14" t="str">
        <f>+IFERROR(INDEX($G$50:$G$61,MATCH(C29,$H$50:$H$61,0)),"")</f>
        <v/>
      </c>
      <c r="E29" s="15"/>
      <c r="F29" s="15"/>
      <c r="G29" s="16"/>
      <c r="H29" s="13"/>
      <c r="I29" s="17"/>
      <c r="J29" s="18"/>
      <c r="K29" s="19"/>
      <c r="L29" s="17"/>
      <c r="M29" s="20">
        <f t="shared" si="0"/>
        <v>0</v>
      </c>
    </row>
    <row r="30" spans="1:13" ht="20.100000000000001" customHeight="1" x14ac:dyDescent="0.25">
      <c r="A30" s="13"/>
      <c r="B30" s="14" t="str">
        <f>IF(ISBLANK(A30),"",_xlfn.XLOOKUP(A30,tblFacInfo[FACNAME],tblFacInfo[NPI]))</f>
        <v/>
      </c>
      <c r="C30" s="13"/>
      <c r="D30" s="14" t="str">
        <f>+IFERROR(INDEX($G$50:$G$61,MATCH(C30,$H$50:$H$61,0)),"")</f>
        <v/>
      </c>
      <c r="E30" s="15"/>
      <c r="F30" s="15"/>
      <c r="G30" s="16"/>
      <c r="H30" s="13"/>
      <c r="I30" s="17"/>
      <c r="J30" s="18"/>
      <c r="K30" s="19"/>
      <c r="L30" s="17"/>
      <c r="M30" s="20">
        <f t="shared" si="0"/>
        <v>0</v>
      </c>
    </row>
    <row r="31" spans="1:13" ht="20.100000000000001" customHeight="1" x14ac:dyDescent="0.25">
      <c r="A31" s="13"/>
      <c r="B31" s="14" t="str">
        <f>IF(ISBLANK(A31),"",_xlfn.XLOOKUP(A31,tblFacInfo[FACNAME],tblFacInfo[NPI]))</f>
        <v/>
      </c>
      <c r="C31" s="13"/>
      <c r="D31" s="14" t="str">
        <f>+IFERROR(INDEX($G$50:$G$61,MATCH(C31,$H$50:$H$61,0)),"")</f>
        <v/>
      </c>
      <c r="E31" s="15"/>
      <c r="F31" s="15"/>
      <c r="G31" s="16"/>
      <c r="H31" s="13"/>
      <c r="I31" s="17"/>
      <c r="J31" s="18"/>
      <c r="K31" s="19"/>
      <c r="L31" s="17"/>
      <c r="M31" s="20">
        <f t="shared" si="0"/>
        <v>0</v>
      </c>
    </row>
    <row r="32" spans="1:13" ht="20.100000000000001" customHeight="1" x14ac:dyDescent="0.25">
      <c r="A32" s="13"/>
      <c r="B32" s="14" t="str">
        <f>IF(ISBLANK(A32),"",_xlfn.XLOOKUP(A32,tblFacInfo[FACNAME],tblFacInfo[NPI]))</f>
        <v/>
      </c>
      <c r="C32" s="13"/>
      <c r="D32" s="14" t="str">
        <f>+IFERROR(INDEX($G$50:$G$61,MATCH(C32,$H$50:$H$61,0)),"")</f>
        <v/>
      </c>
      <c r="E32" s="15"/>
      <c r="F32" s="15"/>
      <c r="G32" s="16"/>
      <c r="H32" s="13"/>
      <c r="I32" s="17"/>
      <c r="J32" s="18"/>
      <c r="K32" s="19"/>
      <c r="L32" s="17"/>
      <c r="M32" s="20">
        <f t="shared" si="0"/>
        <v>0</v>
      </c>
    </row>
    <row r="33" spans="1:13" ht="20.100000000000001" customHeight="1" x14ac:dyDescent="0.25">
      <c r="A33" s="13"/>
      <c r="B33" s="14" t="str">
        <f>IF(ISBLANK(A33),"",_xlfn.XLOOKUP(A33,tblFacInfo[FACNAME],tblFacInfo[NPI]))</f>
        <v/>
      </c>
      <c r="C33" s="13"/>
      <c r="D33" s="14" t="str">
        <f>+IFERROR(INDEX($G$50:$G$61,MATCH(C33,$H$50:$H$61,0)),"")</f>
        <v/>
      </c>
      <c r="E33" s="15"/>
      <c r="F33" s="15"/>
      <c r="G33" s="16"/>
      <c r="H33" s="13"/>
      <c r="I33" s="17"/>
      <c r="J33" s="18"/>
      <c r="K33" s="19"/>
      <c r="L33" s="17"/>
      <c r="M33" s="20">
        <f t="shared" si="0"/>
        <v>0</v>
      </c>
    </row>
    <row r="34" spans="1:13" ht="20.100000000000001" customHeight="1" x14ac:dyDescent="0.25">
      <c r="A34" s="13"/>
      <c r="B34" s="14" t="str">
        <f>IF(ISBLANK(A34),"",_xlfn.XLOOKUP(A34,tblFacInfo[FACNAME],tblFacInfo[NPI]))</f>
        <v/>
      </c>
      <c r="C34" s="13"/>
      <c r="D34" s="14" t="str">
        <f>+IFERROR(INDEX($G$50:$G$61,MATCH(C34,$H$50:$H$61,0)),"")</f>
        <v/>
      </c>
      <c r="E34" s="15"/>
      <c r="F34" s="15"/>
      <c r="G34" s="16"/>
      <c r="H34" s="13"/>
      <c r="I34" s="17"/>
      <c r="J34" s="18"/>
      <c r="K34" s="19"/>
      <c r="L34" s="17"/>
      <c r="M34" s="20">
        <f t="shared" si="0"/>
        <v>0</v>
      </c>
    </row>
    <row r="35" spans="1:13" ht="20.100000000000001" customHeight="1" x14ac:dyDescent="0.25">
      <c r="A35" s="13"/>
      <c r="B35" s="14" t="str">
        <f>IF(ISBLANK(A35),"",_xlfn.XLOOKUP(A35,tblFacInfo[FACNAME],tblFacInfo[NPI]))</f>
        <v/>
      </c>
      <c r="C35" s="13"/>
      <c r="D35" s="14" t="str">
        <f>+IFERROR(INDEX($G$50:$G$61,MATCH(C35,$H$50:$H$61,0)),"")</f>
        <v/>
      </c>
      <c r="E35" s="15"/>
      <c r="F35" s="15"/>
      <c r="G35" s="16"/>
      <c r="H35" s="13"/>
      <c r="I35" s="17"/>
      <c r="J35" s="18"/>
      <c r="K35" s="19"/>
      <c r="L35" s="17"/>
      <c r="M35" s="20">
        <f t="shared" si="0"/>
        <v>0</v>
      </c>
    </row>
    <row r="36" spans="1:13" ht="20.100000000000001" customHeight="1" x14ac:dyDescent="0.25">
      <c r="A36" s="13"/>
      <c r="B36" s="14" t="str">
        <f>IF(ISBLANK(A36),"",_xlfn.XLOOKUP(A36,tblFacInfo[FACNAME],tblFacInfo[NPI]))</f>
        <v/>
      </c>
      <c r="C36" s="13"/>
      <c r="D36" s="14" t="str">
        <f>+IFERROR(INDEX($G$50:$G$61,MATCH(C36,$H$50:$H$61,0)),"")</f>
        <v/>
      </c>
      <c r="E36" s="15"/>
      <c r="F36" s="15"/>
      <c r="G36" s="16"/>
      <c r="H36" s="13"/>
      <c r="I36" s="17"/>
      <c r="J36" s="18"/>
      <c r="K36" s="19"/>
      <c r="L36" s="17"/>
      <c r="M36" s="20">
        <f t="shared" si="0"/>
        <v>0</v>
      </c>
    </row>
    <row r="37" spans="1:13" ht="20.100000000000001" customHeight="1" x14ac:dyDescent="0.25">
      <c r="A37" s="13"/>
      <c r="B37" s="14" t="str">
        <f>IF(ISBLANK(A37),"",_xlfn.XLOOKUP(A37,tblFacInfo[FACNAME],tblFacInfo[NPI]))</f>
        <v/>
      </c>
      <c r="C37" s="13"/>
      <c r="D37" s="14" t="str">
        <f>+IFERROR(INDEX($G$50:$G$61,MATCH(C37,$H$50:$H$61,0)),"")</f>
        <v/>
      </c>
      <c r="E37" s="15"/>
      <c r="F37" s="15"/>
      <c r="G37" s="16"/>
      <c r="H37" s="13"/>
      <c r="I37" s="17"/>
      <c r="J37" s="18"/>
      <c r="K37" s="19"/>
      <c r="L37" s="17"/>
      <c r="M37" s="20">
        <f t="shared" si="0"/>
        <v>0</v>
      </c>
    </row>
    <row r="38" spans="1:13" ht="20.100000000000001" customHeight="1" x14ac:dyDescent="0.25">
      <c r="A38" s="13"/>
      <c r="B38" s="14" t="str">
        <f>IF(ISBLANK(A38),"",_xlfn.XLOOKUP(A38,tblFacInfo[FACNAME],tblFacInfo[NPI]))</f>
        <v/>
      </c>
      <c r="C38" s="13"/>
      <c r="D38" s="14" t="str">
        <f>+IFERROR(INDEX($G$50:$G$61,MATCH(C38,$H$50:$H$61,0)),"")</f>
        <v/>
      </c>
      <c r="E38" s="15"/>
      <c r="F38" s="15"/>
      <c r="G38" s="16"/>
      <c r="H38" s="13"/>
      <c r="I38" s="17"/>
      <c r="J38" s="18"/>
      <c r="K38" s="19"/>
      <c r="L38" s="17"/>
      <c r="M38" s="20">
        <f t="shared" si="0"/>
        <v>0</v>
      </c>
    </row>
    <row r="39" spans="1:13" ht="20.100000000000001" customHeight="1" x14ac:dyDescent="0.25">
      <c r="A39" s="13"/>
      <c r="B39" s="14" t="str">
        <f>IF(ISBLANK(A39),"",_xlfn.XLOOKUP(A39,tblFacInfo[FACNAME],tblFacInfo[NPI]))</f>
        <v/>
      </c>
      <c r="C39" s="13"/>
      <c r="D39" s="14" t="str">
        <f>+IFERROR(INDEX($G$50:$G$61,MATCH(C39,$H$50:$H$61,0)),"")</f>
        <v/>
      </c>
      <c r="E39" s="15"/>
      <c r="F39" s="15"/>
      <c r="G39" s="16"/>
      <c r="H39" s="13"/>
      <c r="I39" s="17"/>
      <c r="J39" s="18"/>
      <c r="K39" s="19"/>
      <c r="L39" s="17"/>
      <c r="M39" s="20">
        <f t="shared" si="0"/>
        <v>0</v>
      </c>
    </row>
    <row r="40" spans="1:13" ht="20.100000000000001" customHeight="1" x14ac:dyDescent="0.25">
      <c r="A40" s="13"/>
      <c r="B40" s="14" t="str">
        <f>IF(ISBLANK(A40),"",_xlfn.XLOOKUP(A40,tblFacInfo[FACNAME],tblFacInfo[NPI]))</f>
        <v/>
      </c>
      <c r="C40" s="13"/>
      <c r="D40" s="14" t="str">
        <f>+IFERROR(INDEX($G$50:$G$61,MATCH(C40,$H$50:$H$61,0)),"")</f>
        <v/>
      </c>
      <c r="E40" s="15"/>
      <c r="F40" s="15"/>
      <c r="G40" s="16"/>
      <c r="H40" s="13"/>
      <c r="I40" s="17"/>
      <c r="J40" s="18"/>
      <c r="K40" s="19"/>
      <c r="L40" s="17"/>
      <c r="M40" s="20">
        <f t="shared" si="0"/>
        <v>0</v>
      </c>
    </row>
    <row r="41" spans="1:13" ht="20.100000000000001" customHeight="1" x14ac:dyDescent="0.25">
      <c r="A41" s="13"/>
      <c r="B41" s="14" t="str">
        <f>IF(ISBLANK(A41),"",_xlfn.XLOOKUP(A41,tblFacInfo[FACNAME],tblFacInfo[NPI]))</f>
        <v/>
      </c>
      <c r="C41" s="13"/>
      <c r="D41" s="14" t="str">
        <f>+IFERROR(INDEX($G$50:$G$61,MATCH(C41,$H$50:$H$61,0)),"")</f>
        <v/>
      </c>
      <c r="E41" s="15"/>
      <c r="F41" s="15"/>
      <c r="G41" s="16"/>
      <c r="H41" s="13"/>
      <c r="I41" s="17"/>
      <c r="J41" s="18"/>
      <c r="K41" s="19"/>
      <c r="L41" s="17"/>
      <c r="M41" s="20">
        <f t="shared" si="0"/>
        <v>0</v>
      </c>
    </row>
    <row r="42" spans="1:13" ht="20.100000000000001" customHeight="1" x14ac:dyDescent="0.25">
      <c r="A42" s="13"/>
      <c r="B42" s="14" t="str">
        <f>IF(ISBLANK(A42),"",_xlfn.XLOOKUP(A42,tblFacInfo[FACNAME],tblFacInfo[NPI]))</f>
        <v/>
      </c>
      <c r="C42" s="13"/>
      <c r="D42" s="14" t="str">
        <f>+IFERROR(INDEX($G$50:$G$61,MATCH(C42,$H$50:$H$61,0)),"")</f>
        <v/>
      </c>
      <c r="E42" s="15"/>
      <c r="F42" s="15"/>
      <c r="G42" s="16"/>
      <c r="H42" s="13"/>
      <c r="I42" s="17"/>
      <c r="J42" s="18"/>
      <c r="K42" s="19"/>
      <c r="L42" s="17"/>
      <c r="M42" s="20">
        <f t="shared" si="0"/>
        <v>0</v>
      </c>
    </row>
    <row r="43" spans="1:13" ht="20.100000000000001" customHeight="1" x14ac:dyDescent="0.25">
      <c r="A43" s="13"/>
      <c r="B43" s="14" t="str">
        <f>IF(ISBLANK(A43),"",_xlfn.XLOOKUP(A43,tblFacInfo[FACNAME],tblFacInfo[NPI]))</f>
        <v/>
      </c>
      <c r="C43" s="13"/>
      <c r="D43" s="14" t="str">
        <f>+IFERROR(INDEX($G$50:$G$61,MATCH(C43,$H$50:$H$61,0)),"")</f>
        <v/>
      </c>
      <c r="E43" s="15"/>
      <c r="F43" s="15"/>
      <c r="G43" s="16"/>
      <c r="H43" s="13"/>
      <c r="I43" s="17"/>
      <c r="J43" s="18"/>
      <c r="K43" s="19"/>
      <c r="L43" s="17"/>
      <c r="M43" s="20">
        <f t="shared" si="0"/>
        <v>0</v>
      </c>
    </row>
    <row r="44" spans="1:13" ht="16.5" thickBot="1" x14ac:dyDescent="0.3">
      <c r="A44" s="21"/>
      <c r="B44" s="21"/>
      <c r="C44" s="21"/>
      <c r="D44" s="21"/>
      <c r="E44" s="21"/>
      <c r="F44" s="21"/>
      <c r="G44" s="21"/>
      <c r="H44" s="21"/>
      <c r="I44" s="22">
        <f>SUM(I7:I43)</f>
        <v>0</v>
      </c>
      <c r="J44" s="21"/>
      <c r="K44" s="21"/>
      <c r="L44" s="21"/>
      <c r="M44" s="22">
        <f>SUM(M8:M43)</f>
        <v>0</v>
      </c>
    </row>
    <row r="45" spans="1:13" ht="16.5" customHeight="1" thickTop="1" x14ac:dyDescent="0.25"/>
    <row r="47" spans="1:13" hidden="1" outlineLevel="1" x14ac:dyDescent="0.25">
      <c r="B47" s="24"/>
      <c r="E47" s="24">
        <v>45126</v>
      </c>
    </row>
    <row r="48" spans="1:13" hidden="1" outlineLevel="1" x14ac:dyDescent="0.25">
      <c r="A48" s="27">
        <f>ROWS(tblFacInfo[FACNAME])</f>
        <v>85</v>
      </c>
    </row>
    <row r="49" spans="1:10" hidden="1" outlineLevel="1" x14ac:dyDescent="0.25">
      <c r="A49" t="s">
        <v>104</v>
      </c>
      <c r="B49" s="28" t="s">
        <v>119</v>
      </c>
      <c r="E49" s="5" t="s">
        <v>108</v>
      </c>
      <c r="G49" s="5" t="s">
        <v>10</v>
      </c>
      <c r="H49" s="5" t="s">
        <v>11</v>
      </c>
    </row>
    <row r="50" spans="1:10" hidden="1" outlineLevel="1" x14ac:dyDescent="0.25">
      <c r="A50" t="s">
        <v>42</v>
      </c>
      <c r="B50" s="26">
        <v>1942650148</v>
      </c>
      <c r="E50" s="8">
        <f ca="1">DATE(IF(MONTH(NOW())&gt;5,YEAR(NOW())-1,YEAR(NOW())-2),7,1)</f>
        <v>44743</v>
      </c>
      <c r="G50" s="7" t="s">
        <v>84</v>
      </c>
      <c r="H50" s="6" t="s">
        <v>96</v>
      </c>
      <c r="J50" t="s">
        <v>13</v>
      </c>
    </row>
    <row r="51" spans="1:10" hidden="1" outlineLevel="1" x14ac:dyDescent="0.25">
      <c r="A51" t="s">
        <v>109</v>
      </c>
      <c r="B51" s="26">
        <v>1114253275</v>
      </c>
      <c r="E51" s="8">
        <f ca="1">DATE(IF(MONTH(NOW())&gt;5,YEAR(NOW())+1,YEAR(NOW())),5,31)</f>
        <v>45443</v>
      </c>
      <c r="G51" s="7" t="s">
        <v>85</v>
      </c>
      <c r="H51" s="6" t="s">
        <v>97</v>
      </c>
      <c r="J51" t="s">
        <v>22</v>
      </c>
    </row>
    <row r="52" spans="1:10" hidden="1" outlineLevel="1" x14ac:dyDescent="0.25">
      <c r="A52" t="s">
        <v>123</v>
      </c>
      <c r="B52" s="26">
        <v>1205177722</v>
      </c>
      <c r="G52" s="7" t="s">
        <v>86</v>
      </c>
      <c r="H52" s="6" t="s">
        <v>98</v>
      </c>
      <c r="J52" t="s">
        <v>23</v>
      </c>
    </row>
    <row r="53" spans="1:10" hidden="1" outlineLevel="1" x14ac:dyDescent="0.25">
      <c r="A53" t="s">
        <v>122</v>
      </c>
      <c r="B53" s="26">
        <v>1366783466</v>
      </c>
      <c r="G53" s="7" t="s">
        <v>87</v>
      </c>
      <c r="H53" s="6" t="s">
        <v>99</v>
      </c>
      <c r="J53" t="s">
        <v>12</v>
      </c>
    </row>
    <row r="54" spans="1:10" hidden="1" outlineLevel="1" x14ac:dyDescent="0.25">
      <c r="A54" t="s">
        <v>135</v>
      </c>
      <c r="B54" s="26">
        <v>1972754133</v>
      </c>
      <c r="G54" s="7" t="s">
        <v>88</v>
      </c>
      <c r="H54" s="6" t="s">
        <v>20</v>
      </c>
    </row>
    <row r="55" spans="1:10" hidden="1" outlineLevel="1" x14ac:dyDescent="0.25">
      <c r="A55" t="s">
        <v>61</v>
      </c>
      <c r="B55" s="26">
        <v>1164881025</v>
      </c>
      <c r="G55" s="7" t="s">
        <v>89</v>
      </c>
      <c r="H55" s="6" t="s">
        <v>100</v>
      </c>
    </row>
    <row r="56" spans="1:10" hidden="1" outlineLevel="1" x14ac:dyDescent="0.25">
      <c r="A56" t="s">
        <v>24</v>
      </c>
      <c r="B56" s="26">
        <v>1881991701</v>
      </c>
      <c r="G56" s="7" t="s">
        <v>90</v>
      </c>
      <c r="H56" s="6" t="s">
        <v>21</v>
      </c>
    </row>
    <row r="57" spans="1:10" hidden="1" outlineLevel="1" x14ac:dyDescent="0.25">
      <c r="A57" t="s">
        <v>53</v>
      </c>
      <c r="B57" s="26">
        <v>1164889457</v>
      </c>
      <c r="G57" s="7" t="s">
        <v>91</v>
      </c>
      <c r="H57" s="6" t="s">
        <v>8</v>
      </c>
      <c r="J57" s="4"/>
    </row>
    <row r="58" spans="1:10" hidden="1" outlineLevel="1" x14ac:dyDescent="0.25">
      <c r="A58" t="s">
        <v>43</v>
      </c>
      <c r="B58" s="26">
        <v>1215344163</v>
      </c>
      <c r="G58" s="7" t="s">
        <v>92</v>
      </c>
      <c r="H58" s="6" t="s">
        <v>101</v>
      </c>
      <c r="J58" s="4"/>
    </row>
    <row r="59" spans="1:10" hidden="1" outlineLevel="1" x14ac:dyDescent="0.25">
      <c r="A59" t="s">
        <v>25</v>
      </c>
      <c r="B59" s="26">
        <v>1740648989</v>
      </c>
      <c r="G59" s="7" t="s">
        <v>93</v>
      </c>
      <c r="H59" s="6" t="s">
        <v>17</v>
      </c>
      <c r="J59" s="4"/>
    </row>
    <row r="60" spans="1:10" hidden="1" outlineLevel="1" x14ac:dyDescent="0.25">
      <c r="A60" t="s">
        <v>36</v>
      </c>
      <c r="B60" s="26">
        <v>1770036790</v>
      </c>
      <c r="G60" s="7" t="s">
        <v>94</v>
      </c>
      <c r="H60" s="6" t="s">
        <v>18</v>
      </c>
      <c r="J60" s="4"/>
    </row>
    <row r="61" spans="1:10" hidden="1" outlineLevel="1" x14ac:dyDescent="0.25">
      <c r="A61" t="s">
        <v>37</v>
      </c>
      <c r="B61" s="26">
        <v>1235682519</v>
      </c>
      <c r="G61" s="7" t="s">
        <v>95</v>
      </c>
      <c r="H61" s="6" t="s">
        <v>19</v>
      </c>
      <c r="J61" s="4"/>
    </row>
    <row r="62" spans="1:10" hidden="1" outlineLevel="1" x14ac:dyDescent="0.25">
      <c r="A62" t="s">
        <v>60</v>
      </c>
      <c r="B62" s="26">
        <v>1992196646</v>
      </c>
      <c r="J62" s="4"/>
    </row>
    <row r="63" spans="1:10" hidden="1" outlineLevel="1" x14ac:dyDescent="0.25">
      <c r="A63" t="s">
        <v>69</v>
      </c>
      <c r="B63" s="26">
        <v>1235587577</v>
      </c>
      <c r="J63" s="4"/>
    </row>
    <row r="64" spans="1:10" hidden="1" outlineLevel="1" x14ac:dyDescent="0.25">
      <c r="A64" s="23" t="s">
        <v>38</v>
      </c>
      <c r="B64" s="26">
        <v>1649621707</v>
      </c>
    </row>
    <row r="65" spans="1:2" hidden="1" outlineLevel="1" x14ac:dyDescent="0.25">
      <c r="A65" t="s">
        <v>81</v>
      </c>
      <c r="B65" s="26">
        <v>1194715789</v>
      </c>
    </row>
    <row r="66" spans="1:2" hidden="1" outlineLevel="1" x14ac:dyDescent="0.25">
      <c r="A66" t="s">
        <v>46</v>
      </c>
      <c r="B66" s="26">
        <v>1144528290</v>
      </c>
    </row>
    <row r="67" spans="1:2" hidden="1" outlineLevel="1" x14ac:dyDescent="0.25">
      <c r="A67" t="s">
        <v>82</v>
      </c>
      <c r="B67" s="26">
        <v>1467999524</v>
      </c>
    </row>
    <row r="68" spans="1:2" hidden="1" outlineLevel="1" x14ac:dyDescent="0.25">
      <c r="A68" t="s">
        <v>70</v>
      </c>
      <c r="B68" s="26">
        <v>1346784402</v>
      </c>
    </row>
    <row r="69" spans="1:2" hidden="1" outlineLevel="1" x14ac:dyDescent="0.25">
      <c r="A69" t="s">
        <v>71</v>
      </c>
      <c r="B69" s="26">
        <v>1194257584</v>
      </c>
    </row>
    <row r="70" spans="1:2" hidden="1" outlineLevel="1" x14ac:dyDescent="0.25">
      <c r="A70" t="s">
        <v>45</v>
      </c>
      <c r="B70" s="26">
        <v>1164651444</v>
      </c>
    </row>
    <row r="71" spans="1:2" hidden="1" outlineLevel="1" x14ac:dyDescent="0.25">
      <c r="A71" t="s">
        <v>39</v>
      </c>
      <c r="B71" s="26">
        <v>1962955237</v>
      </c>
    </row>
    <row r="72" spans="1:2" hidden="1" outlineLevel="1" x14ac:dyDescent="0.25">
      <c r="A72" t="s">
        <v>62</v>
      </c>
      <c r="B72" s="26">
        <v>1235682501</v>
      </c>
    </row>
    <row r="73" spans="1:2" hidden="1" outlineLevel="1" x14ac:dyDescent="0.25">
      <c r="A73" t="s">
        <v>77</v>
      </c>
      <c r="B73" s="26">
        <v>1720032147</v>
      </c>
    </row>
    <row r="74" spans="1:2" hidden="1" outlineLevel="1" x14ac:dyDescent="0.25">
      <c r="A74" t="s">
        <v>35</v>
      </c>
      <c r="B74" s="26">
        <v>1225061229</v>
      </c>
    </row>
    <row r="75" spans="1:2" hidden="1" outlineLevel="1" x14ac:dyDescent="0.25">
      <c r="A75" t="s">
        <v>30</v>
      </c>
      <c r="B75" s="26">
        <v>1659709061</v>
      </c>
    </row>
    <row r="76" spans="1:2" hidden="1" outlineLevel="1" x14ac:dyDescent="0.25">
      <c r="A76" t="s">
        <v>66</v>
      </c>
      <c r="B76" s="26">
        <v>1538547641</v>
      </c>
    </row>
    <row r="77" spans="1:2" hidden="1" outlineLevel="1" x14ac:dyDescent="0.25">
      <c r="A77" t="s">
        <v>112</v>
      </c>
      <c r="B77" s="26">
        <v>1720328529</v>
      </c>
    </row>
    <row r="78" spans="1:2" hidden="1" outlineLevel="1" x14ac:dyDescent="0.25">
      <c r="A78" t="s">
        <v>31</v>
      </c>
      <c r="B78" s="26">
        <v>1245657501</v>
      </c>
    </row>
    <row r="79" spans="1:2" hidden="1" outlineLevel="1" x14ac:dyDescent="0.25">
      <c r="A79" t="s">
        <v>111</v>
      </c>
      <c r="B79" s="26">
        <v>1356927834</v>
      </c>
    </row>
    <row r="80" spans="1:2" hidden="1" outlineLevel="1" x14ac:dyDescent="0.25">
      <c r="A80" t="s">
        <v>27</v>
      </c>
      <c r="B80" s="26">
        <v>1962645507</v>
      </c>
    </row>
    <row r="81" spans="1:2" hidden="1" outlineLevel="1" x14ac:dyDescent="0.25">
      <c r="A81" t="s">
        <v>132</v>
      </c>
      <c r="B81" s="26">
        <v>1851579072</v>
      </c>
    </row>
    <row r="82" spans="1:2" hidden="1" outlineLevel="1" x14ac:dyDescent="0.25">
      <c r="A82" t="s">
        <v>32</v>
      </c>
      <c r="B82" s="26">
        <v>1023480225</v>
      </c>
    </row>
    <row r="83" spans="1:2" hidden="1" outlineLevel="1" x14ac:dyDescent="0.25">
      <c r="A83" t="s">
        <v>116</v>
      </c>
      <c r="B83" s="26">
        <v>1669904439</v>
      </c>
    </row>
    <row r="84" spans="1:2" hidden="1" outlineLevel="1" x14ac:dyDescent="0.25">
      <c r="A84" t="s">
        <v>47</v>
      </c>
      <c r="B84" s="26">
        <v>1649673088</v>
      </c>
    </row>
    <row r="85" spans="1:2" hidden="1" outlineLevel="1" x14ac:dyDescent="0.25">
      <c r="A85" t="s">
        <v>117</v>
      </c>
      <c r="B85" s="26">
        <v>1053731943</v>
      </c>
    </row>
    <row r="86" spans="1:2" hidden="1" outlineLevel="1" x14ac:dyDescent="0.25">
      <c r="A86" t="s">
        <v>65</v>
      </c>
      <c r="B86" s="26">
        <v>1386744183</v>
      </c>
    </row>
    <row r="87" spans="1:2" hidden="1" outlineLevel="1" x14ac:dyDescent="0.25">
      <c r="A87" t="s">
        <v>68</v>
      </c>
      <c r="B87" s="26">
        <v>1962955229</v>
      </c>
    </row>
    <row r="88" spans="1:2" hidden="1" outlineLevel="1" x14ac:dyDescent="0.25">
      <c r="A88" t="s">
        <v>114</v>
      </c>
      <c r="B88" s="26">
        <v>1902130222</v>
      </c>
    </row>
    <row r="89" spans="1:2" hidden="1" outlineLevel="1" x14ac:dyDescent="0.25">
      <c r="A89" t="s">
        <v>110</v>
      </c>
      <c r="B89" s="26">
        <v>1609306091</v>
      </c>
    </row>
    <row r="90" spans="1:2" hidden="1" outlineLevel="1" x14ac:dyDescent="0.25">
      <c r="A90" t="s">
        <v>51</v>
      </c>
      <c r="B90" s="26">
        <v>1699126862</v>
      </c>
    </row>
    <row r="91" spans="1:2" hidden="1" outlineLevel="1" x14ac:dyDescent="0.25">
      <c r="A91" t="s">
        <v>40</v>
      </c>
      <c r="B91" s="26">
        <v>1235682592</v>
      </c>
    </row>
    <row r="92" spans="1:2" hidden="1" outlineLevel="1" x14ac:dyDescent="0.25">
      <c r="A92" t="s">
        <v>75</v>
      </c>
      <c r="B92" s="26">
        <v>1154629350</v>
      </c>
    </row>
    <row r="93" spans="1:2" hidden="1" outlineLevel="1" x14ac:dyDescent="0.25">
      <c r="A93" t="s">
        <v>56</v>
      </c>
      <c r="B93" s="26">
        <v>1184118390</v>
      </c>
    </row>
    <row r="94" spans="1:2" hidden="1" outlineLevel="1" x14ac:dyDescent="0.25">
      <c r="A94" t="s">
        <v>33</v>
      </c>
      <c r="B94" s="26">
        <v>1952708182</v>
      </c>
    </row>
    <row r="95" spans="1:2" hidden="1" outlineLevel="1" x14ac:dyDescent="0.25">
      <c r="A95" t="s">
        <v>76</v>
      </c>
      <c r="B95" s="26">
        <v>1336692698</v>
      </c>
    </row>
    <row r="96" spans="1:2" hidden="1" outlineLevel="1" x14ac:dyDescent="0.25">
      <c r="A96" t="s">
        <v>57</v>
      </c>
      <c r="B96" s="26">
        <v>1629541610</v>
      </c>
    </row>
    <row r="97" spans="1:2" hidden="1" outlineLevel="1" x14ac:dyDescent="0.25">
      <c r="A97" t="s">
        <v>52</v>
      </c>
      <c r="B97" s="26">
        <v>1710431861</v>
      </c>
    </row>
    <row r="98" spans="1:2" hidden="1" outlineLevel="1" x14ac:dyDescent="0.25">
      <c r="A98" t="s">
        <v>59</v>
      </c>
      <c r="B98" s="26">
        <v>1932407137</v>
      </c>
    </row>
    <row r="99" spans="1:2" hidden="1" outlineLevel="1" x14ac:dyDescent="0.25">
      <c r="A99" t="s">
        <v>78</v>
      </c>
      <c r="B99" s="26">
        <v>1629075361</v>
      </c>
    </row>
    <row r="100" spans="1:2" hidden="1" outlineLevel="1" x14ac:dyDescent="0.25">
      <c r="A100" t="s">
        <v>28</v>
      </c>
      <c r="B100" s="26">
        <v>1710217773</v>
      </c>
    </row>
    <row r="101" spans="1:2" hidden="1" outlineLevel="1" x14ac:dyDescent="0.25">
      <c r="A101" t="s">
        <v>34</v>
      </c>
      <c r="B101" s="26">
        <v>1053318881</v>
      </c>
    </row>
    <row r="102" spans="1:2" hidden="1" outlineLevel="1" x14ac:dyDescent="0.25">
      <c r="A102" t="s">
        <v>74</v>
      </c>
      <c r="B102" s="26">
        <v>1952416679</v>
      </c>
    </row>
    <row r="103" spans="1:2" hidden="1" outlineLevel="1" x14ac:dyDescent="0.25">
      <c r="A103" t="s">
        <v>44</v>
      </c>
      <c r="B103" s="26">
        <v>1063742021</v>
      </c>
    </row>
    <row r="104" spans="1:2" hidden="1" outlineLevel="1" x14ac:dyDescent="0.25">
      <c r="A104" t="s">
        <v>58</v>
      </c>
      <c r="B104" s="26">
        <v>1407853245</v>
      </c>
    </row>
    <row r="105" spans="1:2" hidden="1" outlineLevel="1" x14ac:dyDescent="0.25">
      <c r="A105" t="s">
        <v>105</v>
      </c>
      <c r="B105" s="26">
        <v>1518964352</v>
      </c>
    </row>
    <row r="106" spans="1:2" hidden="1" outlineLevel="1" x14ac:dyDescent="0.25">
      <c r="A106" t="s">
        <v>128</v>
      </c>
      <c r="B106" s="26">
        <v>1306319140</v>
      </c>
    </row>
    <row r="107" spans="1:2" hidden="1" outlineLevel="1" x14ac:dyDescent="0.25">
      <c r="A107" t="s">
        <v>120</v>
      </c>
      <c r="B107" s="26">
        <v>1508339367</v>
      </c>
    </row>
    <row r="108" spans="1:2" hidden="1" outlineLevel="1" x14ac:dyDescent="0.25">
      <c r="A108" t="s">
        <v>126</v>
      </c>
      <c r="B108" s="26">
        <v>1922599950</v>
      </c>
    </row>
    <row r="109" spans="1:2" hidden="1" outlineLevel="1" x14ac:dyDescent="0.25">
      <c r="A109" t="s">
        <v>129</v>
      </c>
      <c r="B109" s="26">
        <v>1861965600</v>
      </c>
    </row>
    <row r="110" spans="1:2" hidden="1" outlineLevel="1" x14ac:dyDescent="0.25">
      <c r="A110" t="s">
        <v>133</v>
      </c>
      <c r="B110" s="26">
        <v>1124591987</v>
      </c>
    </row>
    <row r="111" spans="1:2" hidden="1" outlineLevel="1" x14ac:dyDescent="0.25">
      <c r="A111" t="s">
        <v>134</v>
      </c>
      <c r="B111" s="26">
        <v>1174014286</v>
      </c>
    </row>
    <row r="112" spans="1:2" hidden="1" outlineLevel="1" x14ac:dyDescent="0.25">
      <c r="A112" t="s">
        <v>124</v>
      </c>
      <c r="B112" s="26">
        <v>1689165797</v>
      </c>
    </row>
    <row r="113" spans="1:2" hidden="1" outlineLevel="1" x14ac:dyDescent="0.25">
      <c r="A113" t="s">
        <v>121</v>
      </c>
      <c r="B113" s="26">
        <v>1760973879</v>
      </c>
    </row>
    <row r="114" spans="1:2" hidden="1" outlineLevel="1" x14ac:dyDescent="0.25">
      <c r="A114" t="s">
        <v>130</v>
      </c>
      <c r="B114" s="26">
        <v>1750872867</v>
      </c>
    </row>
    <row r="115" spans="1:2" hidden="1" outlineLevel="1" x14ac:dyDescent="0.25">
      <c r="A115" t="s">
        <v>131</v>
      </c>
      <c r="B115" s="26">
        <v>1932672771</v>
      </c>
    </row>
    <row r="116" spans="1:2" hidden="1" outlineLevel="1" x14ac:dyDescent="0.25">
      <c r="A116" t="s">
        <v>125</v>
      </c>
      <c r="B116" s="26">
        <v>1780157529</v>
      </c>
    </row>
    <row r="117" spans="1:2" hidden="1" outlineLevel="1" x14ac:dyDescent="0.25">
      <c r="A117" t="s">
        <v>127</v>
      </c>
      <c r="B117" s="26">
        <v>1134610249</v>
      </c>
    </row>
    <row r="118" spans="1:2" hidden="1" outlineLevel="1" x14ac:dyDescent="0.25">
      <c r="A118" t="s">
        <v>29</v>
      </c>
      <c r="B118" s="26">
        <v>1548568744</v>
      </c>
    </row>
    <row r="119" spans="1:2" hidden="1" outlineLevel="1" x14ac:dyDescent="0.25">
      <c r="A119" t="s">
        <v>64</v>
      </c>
      <c r="B119" s="26">
        <v>1174017396</v>
      </c>
    </row>
    <row r="120" spans="1:2" hidden="1" outlineLevel="1" x14ac:dyDescent="0.25">
      <c r="A120" t="s">
        <v>79</v>
      </c>
      <c r="B120" s="26">
        <v>1154842250</v>
      </c>
    </row>
    <row r="121" spans="1:2" hidden="1" outlineLevel="1" x14ac:dyDescent="0.25">
      <c r="A121" t="s">
        <v>67</v>
      </c>
      <c r="B121" s="26">
        <v>1861878266</v>
      </c>
    </row>
    <row r="122" spans="1:2" hidden="1" outlineLevel="1" x14ac:dyDescent="0.25">
      <c r="A122" t="s">
        <v>50</v>
      </c>
      <c r="B122" s="26">
        <v>1578939427</v>
      </c>
    </row>
    <row r="123" spans="1:2" hidden="1" outlineLevel="1" x14ac:dyDescent="0.25">
      <c r="A123" t="s">
        <v>113</v>
      </c>
      <c r="B123" s="26">
        <v>1598990699</v>
      </c>
    </row>
    <row r="124" spans="1:2" hidden="1" outlineLevel="1" x14ac:dyDescent="0.25">
      <c r="A124" t="s">
        <v>63</v>
      </c>
      <c r="B124" s="26">
        <v>1013452481</v>
      </c>
    </row>
    <row r="125" spans="1:2" hidden="1" outlineLevel="1" x14ac:dyDescent="0.25">
      <c r="A125" t="s">
        <v>41</v>
      </c>
      <c r="B125" s="26">
        <v>1477007524</v>
      </c>
    </row>
    <row r="126" spans="1:2" hidden="1" outlineLevel="1" x14ac:dyDescent="0.25">
      <c r="A126" t="s">
        <v>54</v>
      </c>
      <c r="B126" s="26">
        <v>1255612487</v>
      </c>
    </row>
    <row r="127" spans="1:2" hidden="1" outlineLevel="1" x14ac:dyDescent="0.25">
      <c r="A127" t="s">
        <v>26</v>
      </c>
      <c r="B127" s="26">
        <v>1720127608</v>
      </c>
    </row>
    <row r="128" spans="1:2" hidden="1" outlineLevel="1" x14ac:dyDescent="0.25">
      <c r="A128" t="s">
        <v>72</v>
      </c>
      <c r="B128" s="26">
        <v>1740604958</v>
      </c>
    </row>
    <row r="129" spans="1:2" hidden="1" outlineLevel="1" x14ac:dyDescent="0.25">
      <c r="A129" t="s">
        <v>48</v>
      </c>
      <c r="B129" s="26">
        <v>1144554734</v>
      </c>
    </row>
    <row r="130" spans="1:2" hidden="1" outlineLevel="1" x14ac:dyDescent="0.25">
      <c r="A130" t="s">
        <v>55</v>
      </c>
      <c r="B130" s="26">
        <v>1063401750</v>
      </c>
    </row>
    <row r="131" spans="1:2" hidden="1" outlineLevel="1" x14ac:dyDescent="0.25">
      <c r="A131" t="s">
        <v>73</v>
      </c>
      <c r="B131" s="26">
        <v>1609879493</v>
      </c>
    </row>
    <row r="132" spans="1:2" hidden="1" outlineLevel="1" x14ac:dyDescent="0.25">
      <c r="A132" t="s">
        <v>106</v>
      </c>
      <c r="B132" s="26">
        <v>1235795972</v>
      </c>
    </row>
    <row r="133" spans="1:2" hidden="1" outlineLevel="1" x14ac:dyDescent="0.25">
      <c r="A133" t="s">
        <v>80</v>
      </c>
      <c r="B133" s="26">
        <v>1629189634</v>
      </c>
    </row>
    <row r="134" spans="1:2" hidden="1" outlineLevel="1" x14ac:dyDescent="0.25">
      <c r="A134" t="s">
        <v>49</v>
      </c>
      <c r="B134" s="26">
        <v>1215935432</v>
      </c>
    </row>
    <row r="135" spans="1:2" hidden="1" outlineLevel="1" x14ac:dyDescent="0.25"/>
    <row r="136" spans="1:2" collapsed="1" x14ac:dyDescent="0.25"/>
  </sheetData>
  <sheetProtection algorithmName="SHA-512" hashValue="RcPVzBeBEIutvp3fn4I7RGedko/qkVBcDFjNcI5cxbmOzKWEzcU66EuuB9AhZzvsJXBbf19zufsAEmYCeifzfw==" saltValue="dgYthS7q5athpub9XfFMSA==" spinCount="100000" sheet="1" selectLockedCells="1"/>
  <dataConsolidate/>
  <phoneticPr fontId="0" type="noConversion"/>
  <dataValidations count="5">
    <dataValidation type="decimal" allowBlank="1" showInputMessage="1" showErrorMessage="1" sqref="J8:J43" xr:uid="{5723404A-41A1-4DD2-ABD3-75FC5C31D674}">
      <formula1>0</formula1>
      <formula2>1</formula2>
    </dataValidation>
    <dataValidation type="list" allowBlank="1" showInputMessage="1" showErrorMessage="1" errorTitle="Incorrect Entry" error="Use drop-down menu" sqref="K8:K43" xr:uid="{4EDC49DB-A4B8-4123-A56D-BCF0EF6BC97D}">
      <formula1>$J$50:$J$53</formula1>
    </dataValidation>
    <dataValidation type="list" showInputMessage="1" showErrorMessage="1" sqref="A8:A43" xr:uid="{99E45ACE-A3A0-48AD-A7EA-78466E1ED8AB}">
      <formula1>$A$50:$A$134</formula1>
    </dataValidation>
    <dataValidation type="list" allowBlank="1" showErrorMessage="1" errorTitle="Select Category" error="Select category from list." sqref="C8:C43" xr:uid="{85F1B114-B30E-4035-82E4-34C70AF69341}">
      <formula1>$H$50:$H$61</formula1>
    </dataValidation>
    <dataValidation type="date" allowBlank="1" showInputMessage="1" showErrorMessage="1" errorTitle="Invalid Date" error="Please check the date.  The valid date range is between 07/01 two years ago and 5/31 for this time period." promptTitle="Purchase Date" prompt="Enter the date of purchase." sqref="G8:G43" xr:uid="{FD85927C-7903-428B-800E-66CD1657842B}">
      <formula1>$E$50</formula1>
      <formula2>$E$51</formula2>
    </dataValidation>
  </dataValidations>
  <hyperlinks>
    <hyperlink ref="B4" r:id="rId1" xr:uid="{00000000-0004-0000-0000-000001000000}"/>
    <hyperlink ref="B5" r:id="rId2" xr:uid="{5B4ABD61-0DB2-4BE7-AB4F-839892A518F2}"/>
  </hyperlinks>
  <printOptions horizontalCentered="1" verticalCentered="1"/>
  <pageMargins left="0.5" right="0.5" top="0.5" bottom="0.5" header="0.5" footer="0.5"/>
  <pageSetup scale="59" fitToHeight="0" orientation="landscape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B9A450-E496-411F-9743-C5A1B605BE80}"/>
</file>

<file path=customXml/itemProps2.xml><?xml version="1.0" encoding="utf-8"?>
<ds:datastoreItem xmlns:ds="http://schemas.openxmlformats.org/officeDocument/2006/customXml" ds:itemID="{A9D0D114-A86B-489B-B33C-E46F8EB76073}"/>
</file>

<file path=customXml/itemProps3.xml><?xml version="1.0" encoding="utf-8"?>
<ds:datastoreItem xmlns:ds="http://schemas.openxmlformats.org/officeDocument/2006/customXml" ds:itemID="{C6E026BB-E3BE-4DE8-80B8-76E01309B6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FacName</vt:lpstr>
      <vt:lpstr>tblFacInfoFacName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DDennis</dc:creator>
  <cp:lastModifiedBy>EdD</cp:lastModifiedBy>
  <cp:lastPrinted>2020-04-14T17:54:12Z</cp:lastPrinted>
  <dcterms:created xsi:type="dcterms:W3CDTF">2010-08-09T17:09:19Z</dcterms:created>
  <dcterms:modified xsi:type="dcterms:W3CDTF">2023-07-18T15:45:57Z</dcterms:modified>
</cp:coreProperties>
</file>